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2" windowWidth="12312" windowHeight="12408"/>
  </bookViews>
  <sheets>
    <sheet name="Alapzaj korrekció" sheetId="3" r:id="rId1"/>
  </sheets>
  <calcPr calcId="145621"/>
</workbook>
</file>

<file path=xl/calcChain.xml><?xml version="1.0" encoding="utf-8"?>
<calcChain xmlns="http://schemas.openxmlformats.org/spreadsheetml/2006/main">
  <c r="U13" i="3" l="1"/>
  <c r="S13" i="3"/>
  <c r="G15" i="3" l="1"/>
  <c r="I15" i="3"/>
  <c r="I17" i="3"/>
  <c r="G17" i="3"/>
  <c r="I16" i="3"/>
  <c r="G16" i="3"/>
  <c r="I14" i="3"/>
  <c r="G14" i="3"/>
  <c r="I13" i="3"/>
  <c r="G13" i="3"/>
  <c r="T4" i="3"/>
  <c r="R4" i="3" s="1"/>
  <c r="H6" i="3"/>
  <c r="H8" i="3"/>
  <c r="F8" i="3" s="1"/>
  <c r="H7" i="3"/>
  <c r="F7" i="3" s="1"/>
  <c r="H5" i="3"/>
  <c r="F5" i="3" s="1"/>
  <c r="H4" i="3"/>
  <c r="F4" i="3" s="1"/>
  <c r="V4" i="3" l="1"/>
  <c r="R13" i="3" s="1"/>
  <c r="Q13" i="3" s="1"/>
  <c r="J8" i="3"/>
  <c r="F17" i="3" s="1"/>
  <c r="E17" i="3" s="1"/>
  <c r="J7" i="3"/>
  <c r="F16" i="3" s="1"/>
  <c r="E16" i="3" s="1"/>
  <c r="J5" i="3"/>
  <c r="F14" i="3" s="1"/>
  <c r="E14" i="3" s="1"/>
  <c r="F6" i="3"/>
  <c r="J6" i="3" s="1"/>
  <c r="F15" i="3" s="1"/>
  <c r="E15" i="3" s="1"/>
  <c r="J4" i="3"/>
  <c r="F13" i="3" s="1"/>
  <c r="E13" i="3" s="1"/>
</calcChain>
</file>

<file path=xl/comments1.xml><?xml version="1.0" encoding="utf-8"?>
<comments xmlns="http://schemas.openxmlformats.org/spreadsheetml/2006/main">
  <authors>
    <author>Deák Zsuzsi</author>
  </authors>
  <commentList>
    <comment ref="F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alapzaj korrekció</t>
        </r>
      </text>
    </comment>
    <comment ref="G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berendezetlen helyiség korrekció</t>
        </r>
      </text>
    </comment>
    <comment ref="H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az alapzaj legkisebb Aeq hangnyomásszintje (S) időálladóval </t>
        </r>
      </text>
    </comment>
    <comment ref="I2" authorId="0">
      <text>
        <r>
          <rPr>
            <b/>
            <sz val="8"/>
            <color indexed="81"/>
            <rFont val="Tahoma"/>
            <family val="2"/>
            <charset val="238"/>
          </rPr>
          <t>Deák Zsuzsi:</t>
        </r>
        <r>
          <rPr>
            <sz val="8"/>
            <color indexed="81"/>
            <rFont val="Tahoma"/>
            <family val="2"/>
            <charset val="238"/>
          </rPr>
          <t xml:space="preserve">
a legkisebb mért hangnyomásszint S időállandóval LASmin
</t>
        </r>
      </text>
    </comment>
    <comment ref="R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alapzaj korrekció</t>
        </r>
      </text>
    </comment>
    <comment ref="S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berendezetlen helyiség korrekció</t>
        </r>
      </text>
    </comment>
    <comment ref="T2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az alapzaj legkisebb Aeq hangnyomásszintje (S) időálladóval </t>
        </r>
      </text>
    </comment>
    <comment ref="U2" authorId="0">
      <text>
        <r>
          <rPr>
            <b/>
            <sz val="8"/>
            <color indexed="81"/>
            <rFont val="Tahoma"/>
            <family val="2"/>
            <charset val="238"/>
          </rPr>
          <t>Deák Zsuzsi:</t>
        </r>
        <r>
          <rPr>
            <sz val="8"/>
            <color indexed="81"/>
            <rFont val="Tahoma"/>
            <family val="2"/>
            <charset val="238"/>
          </rPr>
          <t xml:space="preserve">
a legkisebb mért hangnyomásszint S időállandóval LASmin
</t>
        </r>
      </text>
    </comment>
    <comment ref="G11" authorId="0">
      <text>
        <r>
          <rPr>
            <b/>
            <sz val="8"/>
            <color indexed="81"/>
            <rFont val="Tahoma"/>
            <family val="2"/>
            <charset val="238"/>
          </rPr>
          <t>Deák Zsuzsi:</t>
        </r>
        <r>
          <rPr>
            <sz val="8"/>
            <color indexed="81"/>
            <rFont val="Tahoma"/>
            <family val="2"/>
            <charset val="238"/>
          </rPr>
          <t xml:space="preserve">
akkor használjuk, ha delta LA max &gt;3</t>
        </r>
      </text>
    </comment>
    <comment ref="H11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Búgó, sivító hangok esetén alkalmazzuk pl. transzformátorok; (tisztahang v. keskenysáv korrekció)</t>
        </r>
      </text>
    </comment>
    <comment ref="S11" authorId="0">
      <text>
        <r>
          <rPr>
            <b/>
            <sz val="8"/>
            <color indexed="81"/>
            <rFont val="Tahoma"/>
            <family val="2"/>
            <charset val="238"/>
          </rPr>
          <t>Deák Zsuzsi:</t>
        </r>
        <r>
          <rPr>
            <sz val="8"/>
            <color indexed="81"/>
            <rFont val="Tahoma"/>
            <family val="2"/>
            <charset val="238"/>
          </rPr>
          <t xml:space="preserve">
akkor használjuk, ha delta LA max &gt;3
és ha a Kimp &lt;6</t>
        </r>
      </text>
    </comment>
    <comment ref="T11" authorId="0">
      <text>
        <r>
          <rPr>
            <b/>
            <sz val="8"/>
            <color indexed="81"/>
            <rFont val="Tahoma"/>
            <charset val="1"/>
          </rPr>
          <t>Deák Zsuzsi:</t>
        </r>
        <r>
          <rPr>
            <sz val="8"/>
            <color indexed="81"/>
            <rFont val="Tahoma"/>
            <charset val="1"/>
          </rPr>
          <t xml:space="preserve">
Búgó, sivító hangok esetén alkalmazzuk pl. transzformátorok; (tisztahang v. keskenysáv korrekció)</t>
        </r>
      </text>
    </comment>
  </commentList>
</comments>
</file>

<file path=xl/sharedStrings.xml><?xml version="1.0" encoding="utf-8"?>
<sst xmlns="http://schemas.openxmlformats.org/spreadsheetml/2006/main" count="62" uniqueCount="30">
  <si>
    <t xml:space="preserve"> LAeq mért</t>
  </si>
  <si>
    <t>LAeq számított</t>
  </si>
  <si>
    <t>Ka</t>
  </si>
  <si>
    <t>Kb</t>
  </si>
  <si>
    <t>LAM</t>
  </si>
  <si>
    <t>LAeq</t>
  </si>
  <si>
    <t>Kimp</t>
  </si>
  <si>
    <t>Kton</t>
  </si>
  <si>
    <t>LASmax</t>
  </si>
  <si>
    <t>LAImax</t>
  </si>
  <si>
    <t>Ha a ΔLA különbség kisebb, mint 3 dB, akkor a vizsgált zajforrástól származó zaj egyenértékű A-hangnyomásszintje az alapzajtól függetlenül nem határozható meg. Ilyenkor a vizsgált zaj egyenértékű A-hangnyomásszintje kisebb az alapzaj  A-hangnyomásszintjénél.</t>
  </si>
  <si>
    <t>Mérési pont</t>
  </si>
  <si>
    <t>Megítélési szint</t>
  </si>
  <si>
    <t>Alapzaj korrekciók</t>
  </si>
  <si>
    <t>Mérés típusa</t>
  </si>
  <si>
    <t>ΔLAmax</t>
  </si>
  <si>
    <t>ΔLA</t>
  </si>
  <si>
    <t>LAa</t>
  </si>
  <si>
    <t xml:space="preserve">Mérési szakaszok
</t>
  </si>
  <si>
    <t>15 min.</t>
  </si>
  <si>
    <t>NAPPAL</t>
  </si>
  <si>
    <t>ÉJJEL</t>
  </si>
  <si>
    <t>Jelmagyarázat</t>
  </si>
  <si>
    <t>Az alapzajtól függetlenül nem határozható meg</t>
  </si>
  <si>
    <t>egyéb környezeti zaj</t>
  </si>
  <si>
    <t>ZMP21</t>
  </si>
  <si>
    <t>ZMP22</t>
  </si>
  <si>
    <t>ZMP23</t>
  </si>
  <si>
    <t>ZMP24</t>
  </si>
  <si>
    <t>ZMP25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</si>
</sst>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thin">
        <color indexed="64"/>
      </right>
      <top style="medium">
        <color theme="9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24994659260841701"/>
      </top>
      <bottom style="medium">
        <color indexed="64"/>
      </bottom>
      <diagonal/>
    </border>
    <border>
      <left style="thin">
        <color indexed="64"/>
      </left>
      <right/>
      <top style="medium">
        <color theme="9" tint="-0.24994659260841701"/>
      </top>
      <bottom style="medium">
        <color indexed="64"/>
      </bottom>
      <diagonal/>
    </border>
    <border>
      <left/>
      <right/>
      <top style="medium">
        <color theme="9" tint="-0.24994659260841701"/>
      </top>
      <bottom style="medium">
        <color indexed="64"/>
      </bottom>
      <diagonal/>
    </border>
    <border>
      <left/>
      <right style="thin">
        <color indexed="64"/>
      </right>
      <top style="medium">
        <color theme="9" tint="-0.24994659260841701"/>
      </top>
      <bottom style="medium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 style="medium">
        <color indexed="64"/>
      </bottom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theme="3" tint="0.39994506668294322"/>
      </left>
      <right style="thin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 style="thin">
        <color indexed="64"/>
      </right>
      <top style="medium">
        <color theme="3" tint="0.39994506668294322"/>
      </top>
      <bottom style="medium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 style="medium">
        <color indexed="64"/>
      </bottom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3" tint="0.399945066682943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/>
    <xf numFmtId="0" fontId="6" fillId="0" borderId="0" xfId="0" applyFont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2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34" xfId="0" applyFont="1" applyBorder="1"/>
    <xf numFmtId="0" fontId="6" fillId="3" borderId="2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164" fontId="6" fillId="0" borderId="2" xfId="0" applyNumberFormat="1" applyFont="1" applyFill="1" applyBorder="1"/>
    <xf numFmtId="164" fontId="6" fillId="0" borderId="2" xfId="0" applyNumberFormat="1" applyFont="1" applyBorder="1"/>
    <xf numFmtId="164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Fill="1" applyBorder="1"/>
    <xf numFmtId="165" fontId="6" fillId="0" borderId="1" xfId="0" applyNumberFormat="1" applyFont="1" applyFill="1" applyBorder="1"/>
    <xf numFmtId="2" fontId="6" fillId="0" borderId="1" xfId="0" applyNumberFormat="1" applyFont="1" applyFill="1" applyBorder="1"/>
    <xf numFmtId="165" fontId="6" fillId="3" borderId="2" xfId="0" applyNumberFormat="1" applyFont="1" applyFill="1" applyBorder="1"/>
    <xf numFmtId="0" fontId="6" fillId="2" borderId="22" xfId="0" applyFont="1" applyFill="1" applyBorder="1"/>
    <xf numFmtId="0" fontId="6" fillId="2" borderId="0" xfId="0" applyFont="1" applyFill="1" applyBorder="1"/>
    <xf numFmtId="0" fontId="6" fillId="2" borderId="20" xfId="0" applyFont="1" applyFill="1" applyBorder="1"/>
    <xf numFmtId="0" fontId="6" fillId="2" borderId="35" xfId="0" applyFont="1" applyFill="1" applyBorder="1"/>
    <xf numFmtId="0" fontId="6" fillId="2" borderId="34" xfId="0" applyFont="1" applyFill="1" applyBorder="1"/>
    <xf numFmtId="0" fontId="5" fillId="0" borderId="2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/>
    <xf numFmtId="0" fontId="5" fillId="0" borderId="24" xfId="0" applyFont="1" applyBorder="1"/>
    <xf numFmtId="0" fontId="5" fillId="0" borderId="36" xfId="0" applyFont="1" applyBorder="1" applyAlignment="1">
      <alignment vertical="center"/>
    </xf>
    <xf numFmtId="0" fontId="5" fillId="0" borderId="37" xfId="0" applyFont="1" applyBorder="1"/>
    <xf numFmtId="0" fontId="6" fillId="0" borderId="25" xfId="0" applyFont="1" applyBorder="1"/>
    <xf numFmtId="0" fontId="6" fillId="0" borderId="25" xfId="0" applyFont="1" applyFill="1" applyBorder="1"/>
    <xf numFmtId="0" fontId="5" fillId="0" borderId="0" xfId="0" applyFont="1"/>
    <xf numFmtId="0" fontId="6" fillId="3" borderId="0" xfId="0" applyFont="1" applyFill="1"/>
    <xf numFmtId="0" fontId="6" fillId="0" borderId="0" xfId="0" applyFont="1" applyBorder="1"/>
    <xf numFmtId="0" fontId="6" fillId="0" borderId="6" xfId="0" applyFont="1" applyBorder="1"/>
    <xf numFmtId="0" fontId="6" fillId="0" borderId="3" xfId="0" applyFont="1" applyBorder="1" applyAlignment="1">
      <alignment horizontal="center" vertical="center"/>
    </xf>
    <xf numFmtId="0" fontId="6" fillId="0" borderId="21" xfId="0" applyFont="1" applyFill="1" applyBorder="1" applyAlignment="1">
      <alignment horizontal="justify" vertical="top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/>
    <xf numFmtId="0" fontId="6" fillId="0" borderId="4" xfId="0" applyFont="1" applyBorder="1" applyAlignment="1">
      <alignment horizontal="center" vertical="center"/>
    </xf>
    <xf numFmtId="2" fontId="6" fillId="0" borderId="6" xfId="0" applyNumberFormat="1" applyFont="1" applyBorder="1"/>
    <xf numFmtId="164" fontId="6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justify" wrapText="1"/>
    </xf>
    <xf numFmtId="0" fontId="7" fillId="0" borderId="30" xfId="0" applyFont="1" applyBorder="1" applyAlignment="1">
      <alignment horizontal="justify" vertical="justify" wrapText="1"/>
    </xf>
    <xf numFmtId="0" fontId="7" fillId="0" borderId="31" xfId="0" applyFont="1" applyBorder="1" applyAlignment="1">
      <alignment horizontal="justify" vertical="justify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justify" wrapText="1"/>
    </xf>
    <xf numFmtId="0" fontId="7" fillId="0" borderId="16" xfId="0" applyFont="1" applyBorder="1" applyAlignment="1">
      <alignment horizontal="justify" vertical="justify" wrapText="1"/>
    </xf>
    <xf numFmtId="0" fontId="7" fillId="0" borderId="17" xfId="0" applyFont="1" applyBorder="1" applyAlignment="1">
      <alignment horizontal="justify" vertical="justify" wrapText="1"/>
    </xf>
    <xf numFmtId="0" fontId="5" fillId="0" borderId="1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1"/>
  <sheetViews>
    <sheetView tabSelected="1" topLeftCell="B1" zoomScale="90" zoomScaleNormal="90" workbookViewId="0">
      <pane ySplit="2" topLeftCell="A3" activePane="bottomLeft" state="frozen"/>
      <selection activeCell="B1" sqref="B1"/>
      <selection pane="bottomLeft" activeCell="J5" sqref="J5:J8"/>
    </sheetView>
  </sheetViews>
  <sheetFormatPr defaultColWidth="9.109375" defaultRowHeight="13.8" x14ac:dyDescent="0.25"/>
  <cols>
    <col min="1" max="1" width="7.109375" style="4" customWidth="1"/>
    <col min="2" max="2" width="7.44140625" style="4" customWidth="1"/>
    <col min="3" max="3" width="13.88671875" style="4" customWidth="1"/>
    <col min="4" max="4" width="22.33203125" style="4" bestFit="1" customWidth="1"/>
    <col min="5" max="5" width="14.33203125" style="4" customWidth="1"/>
    <col min="6" max="6" width="13.6640625" style="4" customWidth="1"/>
    <col min="7" max="9" width="9.109375" style="4"/>
    <col min="10" max="10" width="12.109375" style="4" customWidth="1"/>
    <col min="11" max="11" width="13.5546875" style="4" customWidth="1"/>
    <col min="12" max="12" width="6.5546875" style="4" customWidth="1"/>
    <col min="13" max="13" width="6.88671875" style="4" customWidth="1"/>
    <col min="14" max="14" width="9.109375" style="4"/>
    <col min="15" max="15" width="12.88671875" style="4" customWidth="1"/>
    <col min="16" max="16" width="16.88671875" style="4" bestFit="1" customWidth="1"/>
    <col min="17" max="17" width="11.44140625" style="4" customWidth="1"/>
    <col min="18" max="18" width="14" style="4" bestFit="1" customWidth="1"/>
    <col min="19" max="19" width="10.44140625" style="4" customWidth="1"/>
    <col min="20" max="20" width="9.33203125" style="4" customWidth="1"/>
    <col min="21" max="21" width="10" style="4" customWidth="1"/>
    <col min="22" max="22" width="11.5546875" style="4" customWidth="1"/>
    <col min="23" max="16384" width="9.109375" style="4"/>
  </cols>
  <sheetData>
    <row r="1" spans="1:23" ht="52.5" customHeight="1" thickBot="1" x14ac:dyDescent="0.3">
      <c r="A1" s="63" t="s">
        <v>20</v>
      </c>
      <c r="B1" s="1" t="s">
        <v>11</v>
      </c>
      <c r="C1" s="2" t="s">
        <v>18</v>
      </c>
      <c r="D1" s="2" t="s">
        <v>14</v>
      </c>
      <c r="E1" s="59" t="s">
        <v>10</v>
      </c>
      <c r="F1" s="60"/>
      <c r="G1" s="60"/>
      <c r="H1" s="60"/>
      <c r="I1" s="60"/>
      <c r="J1" s="61"/>
      <c r="K1" s="3"/>
      <c r="M1" s="63" t="s">
        <v>21</v>
      </c>
      <c r="N1" s="5" t="s">
        <v>11</v>
      </c>
      <c r="O1" s="6" t="s">
        <v>18</v>
      </c>
      <c r="P1" s="6" t="s">
        <v>14</v>
      </c>
      <c r="Q1" s="53" t="s">
        <v>10</v>
      </c>
      <c r="R1" s="54"/>
      <c r="S1" s="54"/>
      <c r="T1" s="54"/>
      <c r="U1" s="54"/>
      <c r="V1" s="55"/>
      <c r="W1" s="7"/>
    </row>
    <row r="2" spans="1:23" ht="36" customHeight="1" thickBot="1" x14ac:dyDescent="0.3">
      <c r="A2" s="64"/>
      <c r="B2" s="62" t="s">
        <v>13</v>
      </c>
      <c r="C2" s="57"/>
      <c r="D2" s="58"/>
      <c r="E2" s="8" t="s">
        <v>0</v>
      </c>
      <c r="F2" s="8" t="s">
        <v>2</v>
      </c>
      <c r="G2" s="8" t="s">
        <v>3</v>
      </c>
      <c r="H2" s="8" t="s">
        <v>16</v>
      </c>
      <c r="I2" s="8" t="s">
        <v>17</v>
      </c>
      <c r="J2" s="9" t="s">
        <v>1</v>
      </c>
      <c r="K2" s="10"/>
      <c r="M2" s="64"/>
      <c r="N2" s="56" t="s">
        <v>13</v>
      </c>
      <c r="O2" s="57"/>
      <c r="P2" s="58"/>
      <c r="Q2" s="8" t="s">
        <v>0</v>
      </c>
      <c r="R2" s="8" t="s">
        <v>2</v>
      </c>
      <c r="S2" s="8" t="s">
        <v>3</v>
      </c>
      <c r="T2" s="8" t="s">
        <v>16</v>
      </c>
      <c r="U2" s="8" t="s">
        <v>17</v>
      </c>
      <c r="V2" s="9" t="s">
        <v>1</v>
      </c>
      <c r="W2" s="11"/>
    </row>
    <row r="3" spans="1:23" ht="7.5" customHeight="1" x14ac:dyDescent="0.25">
      <c r="A3" s="64"/>
      <c r="B3" s="47"/>
      <c r="C3" s="40"/>
      <c r="D3" s="44"/>
      <c r="E3" s="44"/>
      <c r="F3" s="44"/>
      <c r="G3" s="44"/>
      <c r="H3" s="44"/>
      <c r="I3" s="44"/>
      <c r="J3" s="44"/>
      <c r="K3" s="10"/>
      <c r="M3" s="64"/>
      <c r="N3" s="41"/>
      <c r="O3" s="48"/>
      <c r="P3" s="43"/>
      <c r="Q3" s="43"/>
      <c r="R3" s="43"/>
      <c r="S3" s="43"/>
      <c r="T3" s="43"/>
      <c r="U3" s="43"/>
      <c r="V3" s="43"/>
      <c r="W3" s="11"/>
    </row>
    <row r="4" spans="1:23" x14ac:dyDescent="0.25">
      <c r="A4" s="64"/>
      <c r="B4" s="42" t="s">
        <v>25</v>
      </c>
      <c r="C4" s="50" t="s">
        <v>19</v>
      </c>
      <c r="D4" s="50" t="s">
        <v>24</v>
      </c>
      <c r="E4" s="19">
        <v>63.3</v>
      </c>
      <c r="F4" s="20">
        <f t="shared" ref="F4:F8" si="0">10*LOG10((1-POWER(10,-0.1*H4)))</f>
        <v>-7.5537384548485607E-3</v>
      </c>
      <c r="G4" s="19"/>
      <c r="H4" s="19">
        <f t="shared" ref="H4:H8" si="1">E4-I4</f>
        <v>27.599999999999994</v>
      </c>
      <c r="I4" s="19">
        <v>35.700000000000003</v>
      </c>
      <c r="J4" s="18">
        <f t="shared" ref="J4:J8" si="2">IF(H4&lt;3,E4,E4+F4+G4)</f>
        <v>63.292446261545152</v>
      </c>
      <c r="K4" s="10"/>
      <c r="M4" s="64"/>
      <c r="N4" s="42" t="s">
        <v>25</v>
      </c>
      <c r="O4" s="50" t="s">
        <v>19</v>
      </c>
      <c r="P4" s="50" t="s">
        <v>24</v>
      </c>
      <c r="Q4" s="19">
        <v>54.6</v>
      </c>
      <c r="R4" s="20">
        <f t="shared" ref="R4" si="3">10*LOG10((1-POWER(10,-0.1*T4)))</f>
        <v>-3.0150252374490843E-2</v>
      </c>
      <c r="S4" s="19"/>
      <c r="T4" s="19">
        <f t="shared" ref="T4" si="4">Q4-U4</f>
        <v>21.6</v>
      </c>
      <c r="U4" s="19">
        <v>33</v>
      </c>
      <c r="V4" s="18">
        <f t="shared" ref="V4" si="5">IF(T4&lt;3,Q4,Q4+R4+S4)</f>
        <v>54.569849747625511</v>
      </c>
      <c r="W4" s="11"/>
    </row>
    <row r="5" spans="1:23" x14ac:dyDescent="0.25">
      <c r="A5" s="64"/>
      <c r="B5" s="42" t="s">
        <v>26</v>
      </c>
      <c r="C5" s="51"/>
      <c r="D5" s="51"/>
      <c r="E5" s="12">
        <v>59.2</v>
      </c>
      <c r="F5" s="22">
        <f t="shared" si="0"/>
        <v>-3.8599300365899141</v>
      </c>
      <c r="G5" s="12"/>
      <c r="H5" s="12">
        <f t="shared" si="1"/>
        <v>2.3000000000000043</v>
      </c>
      <c r="I5" s="12">
        <v>56.9</v>
      </c>
      <c r="J5" s="12">
        <f t="shared" si="2"/>
        <v>59.2</v>
      </c>
      <c r="K5" s="10"/>
      <c r="M5" s="64"/>
      <c r="N5" s="42"/>
      <c r="O5" s="51"/>
      <c r="P5" s="51"/>
      <c r="Q5" s="19"/>
      <c r="R5" s="19"/>
      <c r="S5" s="19"/>
      <c r="T5" s="19"/>
      <c r="U5" s="19"/>
      <c r="V5" s="19"/>
      <c r="W5" s="11"/>
    </row>
    <row r="6" spans="1:23" x14ac:dyDescent="0.25">
      <c r="A6" s="64"/>
      <c r="B6" s="42" t="s">
        <v>27</v>
      </c>
      <c r="C6" s="51"/>
      <c r="D6" s="51"/>
      <c r="E6" s="12">
        <v>67.900000000000006</v>
      </c>
      <c r="F6" s="22">
        <f t="shared" ref="F6" si="6">10*LOG10((1-POWER(10,-0.1*H6)))</f>
        <v>-6.1722239211458483</v>
      </c>
      <c r="G6" s="12"/>
      <c r="H6" s="12">
        <f t="shared" ref="H6" si="7">E6-I6</f>
        <v>1.2000000000000028</v>
      </c>
      <c r="I6" s="12">
        <v>66.7</v>
      </c>
      <c r="J6" s="12">
        <f t="shared" ref="J6" si="8">IF(H6&lt;3,E6,E6+F6+G6)</f>
        <v>67.900000000000006</v>
      </c>
      <c r="K6" s="10"/>
      <c r="M6" s="64"/>
      <c r="N6" s="42"/>
      <c r="O6" s="51"/>
      <c r="P6" s="51"/>
      <c r="Q6" s="19"/>
      <c r="R6" s="19"/>
      <c r="S6" s="19"/>
      <c r="T6" s="19"/>
      <c r="U6" s="19"/>
      <c r="V6" s="19"/>
      <c r="W6" s="11"/>
    </row>
    <row r="7" spans="1:23" x14ac:dyDescent="0.25">
      <c r="A7" s="64"/>
      <c r="B7" s="42" t="s">
        <v>28</v>
      </c>
      <c r="C7" s="51"/>
      <c r="D7" s="51"/>
      <c r="E7" s="12">
        <v>80.3</v>
      </c>
      <c r="F7" s="22">
        <f t="shared" si="0"/>
        <v>-4.8956622550320734</v>
      </c>
      <c r="G7" s="12"/>
      <c r="H7" s="12">
        <f t="shared" si="1"/>
        <v>1.7000000000000028</v>
      </c>
      <c r="I7" s="12">
        <v>78.599999999999994</v>
      </c>
      <c r="J7" s="12">
        <f t="shared" si="2"/>
        <v>80.3</v>
      </c>
      <c r="K7" s="10"/>
      <c r="M7" s="64"/>
      <c r="N7" s="42"/>
      <c r="O7" s="51"/>
      <c r="P7" s="51"/>
      <c r="Q7" s="19"/>
      <c r="R7" s="19"/>
      <c r="S7" s="19"/>
      <c r="T7" s="19"/>
      <c r="U7" s="19"/>
      <c r="V7" s="19"/>
      <c r="W7" s="11"/>
    </row>
    <row r="8" spans="1:23" x14ac:dyDescent="0.25">
      <c r="A8" s="64"/>
      <c r="B8" s="42" t="s">
        <v>29</v>
      </c>
      <c r="C8" s="52"/>
      <c r="D8" s="52"/>
      <c r="E8" s="12">
        <v>72.3</v>
      </c>
      <c r="F8" s="22">
        <f t="shared" si="0"/>
        <v>-5.5977745686996458</v>
      </c>
      <c r="G8" s="12"/>
      <c r="H8" s="12">
        <f t="shared" si="1"/>
        <v>1.3999999999999915</v>
      </c>
      <c r="I8" s="12">
        <v>70.900000000000006</v>
      </c>
      <c r="J8" s="12">
        <f t="shared" si="2"/>
        <v>72.3</v>
      </c>
      <c r="K8" s="10"/>
      <c r="M8" s="64"/>
      <c r="N8" s="42"/>
      <c r="O8" s="52"/>
      <c r="P8" s="52"/>
      <c r="Q8" s="19"/>
      <c r="R8" s="19"/>
      <c r="S8" s="19"/>
      <c r="T8" s="19"/>
      <c r="U8" s="19"/>
      <c r="V8" s="19"/>
      <c r="W8" s="11"/>
    </row>
    <row r="9" spans="1:23" x14ac:dyDescent="0.25">
      <c r="A9" s="64"/>
      <c r="B9" s="45"/>
      <c r="C9" s="39"/>
      <c r="D9" s="45"/>
      <c r="E9" s="45"/>
      <c r="F9" s="45"/>
      <c r="G9" s="45"/>
      <c r="H9" s="45"/>
      <c r="I9" s="45"/>
      <c r="J9" s="45"/>
      <c r="K9" s="10"/>
      <c r="M9" s="64"/>
      <c r="N9" s="45"/>
      <c r="O9" s="46"/>
      <c r="P9" s="45"/>
      <c r="Q9" s="45"/>
      <c r="R9" s="45"/>
      <c r="S9" s="45"/>
      <c r="T9" s="45"/>
      <c r="U9" s="45"/>
      <c r="V9" s="45"/>
      <c r="W9" s="11"/>
    </row>
    <row r="10" spans="1:23" x14ac:dyDescent="0.25">
      <c r="A10" s="64"/>
      <c r="B10" s="23"/>
      <c r="C10" s="24"/>
      <c r="D10" s="24"/>
      <c r="E10" s="24"/>
      <c r="F10" s="24"/>
      <c r="G10" s="24"/>
      <c r="H10" s="24"/>
      <c r="I10" s="24"/>
      <c r="J10" s="24"/>
      <c r="K10" s="25"/>
      <c r="M10" s="64"/>
      <c r="N10" s="26"/>
      <c r="O10" s="24"/>
      <c r="P10" s="24"/>
      <c r="Q10" s="24"/>
      <c r="R10" s="24"/>
      <c r="S10" s="24"/>
      <c r="T10" s="24"/>
      <c r="U10" s="24"/>
      <c r="V10" s="24"/>
      <c r="W10" s="27"/>
    </row>
    <row r="11" spans="1:23" ht="14.4" thickBot="1" x14ac:dyDescent="0.3">
      <c r="A11" s="64"/>
      <c r="B11" s="28" t="s">
        <v>12</v>
      </c>
      <c r="C11" s="29"/>
      <c r="D11" s="30"/>
      <c r="E11" s="31" t="s">
        <v>4</v>
      </c>
      <c r="F11" s="31" t="s">
        <v>5</v>
      </c>
      <c r="G11" s="31" t="s">
        <v>6</v>
      </c>
      <c r="H11" s="31" t="s">
        <v>7</v>
      </c>
      <c r="I11" s="31" t="s">
        <v>15</v>
      </c>
      <c r="J11" s="31" t="s">
        <v>8</v>
      </c>
      <c r="K11" s="32" t="s">
        <v>9</v>
      </c>
      <c r="M11" s="64"/>
      <c r="N11" s="33" t="s">
        <v>12</v>
      </c>
      <c r="O11" s="29"/>
      <c r="P11" s="30"/>
      <c r="Q11" s="31" t="s">
        <v>4</v>
      </c>
      <c r="R11" s="31" t="s">
        <v>5</v>
      </c>
      <c r="S11" s="31" t="s">
        <v>6</v>
      </c>
      <c r="T11" s="31" t="s">
        <v>7</v>
      </c>
      <c r="U11" s="31" t="s">
        <v>15</v>
      </c>
      <c r="V11" s="31" t="s">
        <v>8</v>
      </c>
      <c r="W11" s="34" t="s">
        <v>9</v>
      </c>
    </row>
    <row r="13" spans="1:23" ht="16.5" customHeight="1" x14ac:dyDescent="0.25">
      <c r="B13" s="42" t="s">
        <v>25</v>
      </c>
      <c r="C13" s="50" t="s">
        <v>19</v>
      </c>
      <c r="D13" s="50" t="s">
        <v>24</v>
      </c>
      <c r="E13" s="17">
        <f t="shared" ref="E13:E17" si="9">IF(I13&lt;3,0,G13)+H13+F13</f>
        <v>68.62577959487848</v>
      </c>
      <c r="F13" s="21">
        <f>J4</f>
        <v>63.292446261545152</v>
      </c>
      <c r="G13" s="14">
        <f t="shared" ref="G13:G17" si="10">IF((2/3*(K13-J13))&lt;6,(2/3*(K13-J13)),6)</f>
        <v>5.333333333333333</v>
      </c>
      <c r="H13" s="19"/>
      <c r="I13" s="19">
        <f t="shared" ref="I13:I17" si="11">K13-J13</f>
        <v>8</v>
      </c>
      <c r="J13" s="19">
        <v>74.5</v>
      </c>
      <c r="K13" s="36">
        <v>82.5</v>
      </c>
      <c r="N13" s="42" t="s">
        <v>25</v>
      </c>
      <c r="O13" s="50" t="s">
        <v>19</v>
      </c>
      <c r="P13" s="50" t="s">
        <v>24</v>
      </c>
      <c r="Q13" s="17">
        <f>IF(U13&lt;3,0,S13)+T13+R13</f>
        <v>54.569849747625511</v>
      </c>
      <c r="R13" s="21">
        <f>V4</f>
        <v>54.569849747625511</v>
      </c>
      <c r="S13" s="14">
        <f t="shared" ref="S13" si="12">IF((2/3*(W13-V13))&lt;6,(2/3*(W13-V13)),6)</f>
        <v>1.7999999999999923</v>
      </c>
      <c r="T13" s="19"/>
      <c r="U13" s="19">
        <f t="shared" ref="U13" si="13">W13-V13</f>
        <v>2.6999999999999886</v>
      </c>
      <c r="V13" s="19">
        <v>71.400000000000006</v>
      </c>
      <c r="W13" s="36">
        <v>74.099999999999994</v>
      </c>
    </row>
    <row r="14" spans="1:23" x14ac:dyDescent="0.25">
      <c r="B14" s="42" t="s">
        <v>26</v>
      </c>
      <c r="C14" s="51"/>
      <c r="D14" s="51"/>
      <c r="E14" s="16">
        <f t="shared" si="9"/>
        <v>59.2</v>
      </c>
      <c r="F14" s="21">
        <f>J5</f>
        <v>59.2</v>
      </c>
      <c r="G14" s="14">
        <f t="shared" si="10"/>
        <v>1.9333333333333322</v>
      </c>
      <c r="H14" s="19"/>
      <c r="I14" s="19">
        <f t="shared" si="11"/>
        <v>2.8999999999999986</v>
      </c>
      <c r="J14" s="19">
        <v>62.6</v>
      </c>
      <c r="K14" s="36">
        <v>65.5</v>
      </c>
      <c r="N14" s="42"/>
      <c r="O14" s="51"/>
      <c r="P14" s="51"/>
      <c r="Q14" s="15"/>
      <c r="R14" s="21"/>
      <c r="S14" s="14"/>
      <c r="T14" s="19"/>
      <c r="U14" s="19"/>
      <c r="V14" s="19"/>
      <c r="W14" s="36"/>
    </row>
    <row r="15" spans="1:23" x14ac:dyDescent="0.25">
      <c r="B15" s="42" t="s">
        <v>27</v>
      </c>
      <c r="C15" s="51"/>
      <c r="D15" s="51"/>
      <c r="E15" s="16">
        <f t="shared" si="9"/>
        <v>71.63333333333334</v>
      </c>
      <c r="F15" s="21">
        <f>J6</f>
        <v>67.900000000000006</v>
      </c>
      <c r="G15" s="14">
        <f t="shared" ref="G15" si="14">IF((2/3*(K15-J15))&lt;6,(2/3*(K15-J15)),6)</f>
        <v>3.7333333333333387</v>
      </c>
      <c r="H15" s="19"/>
      <c r="I15" s="19">
        <f t="shared" ref="I15" si="15">K15-J15</f>
        <v>5.6000000000000085</v>
      </c>
      <c r="J15" s="19">
        <v>70.099999999999994</v>
      </c>
      <c r="K15" s="36">
        <v>75.7</v>
      </c>
      <c r="N15" s="42"/>
      <c r="O15" s="51"/>
      <c r="P15" s="51"/>
      <c r="Q15" s="15"/>
      <c r="R15" s="21"/>
      <c r="S15" s="14"/>
      <c r="T15" s="19"/>
      <c r="U15" s="19"/>
      <c r="V15" s="19"/>
      <c r="W15" s="36"/>
    </row>
    <row r="16" spans="1:23" x14ac:dyDescent="0.25">
      <c r="B16" s="42" t="s">
        <v>28</v>
      </c>
      <c r="C16" s="51"/>
      <c r="D16" s="51"/>
      <c r="E16" s="16">
        <f t="shared" si="9"/>
        <v>83.633333333333326</v>
      </c>
      <c r="F16" s="21">
        <f>J7</f>
        <v>80.3</v>
      </c>
      <c r="G16" s="14">
        <f t="shared" si="10"/>
        <v>3.333333333333333</v>
      </c>
      <c r="H16" s="19"/>
      <c r="I16" s="19">
        <f t="shared" si="11"/>
        <v>5</v>
      </c>
      <c r="J16" s="19">
        <v>82</v>
      </c>
      <c r="K16" s="36">
        <v>87</v>
      </c>
      <c r="N16" s="42"/>
      <c r="O16" s="51"/>
      <c r="P16" s="51"/>
      <c r="Q16" s="15"/>
      <c r="R16" s="21"/>
      <c r="S16" s="14"/>
      <c r="T16" s="19"/>
      <c r="U16" s="19"/>
      <c r="V16" s="19"/>
      <c r="W16" s="36"/>
    </row>
    <row r="17" spans="2:23" x14ac:dyDescent="0.25">
      <c r="B17" s="42" t="s">
        <v>29</v>
      </c>
      <c r="C17" s="52"/>
      <c r="D17" s="52"/>
      <c r="E17" s="16">
        <f t="shared" si="9"/>
        <v>72.3</v>
      </c>
      <c r="F17" s="21">
        <f>J8</f>
        <v>72.3</v>
      </c>
      <c r="G17" s="14">
        <f t="shared" si="10"/>
        <v>1</v>
      </c>
      <c r="H17" s="13"/>
      <c r="I17" s="13">
        <f t="shared" si="11"/>
        <v>1.5</v>
      </c>
      <c r="J17" s="13">
        <v>73</v>
      </c>
      <c r="K17" s="35">
        <v>74.5</v>
      </c>
      <c r="N17" s="42"/>
      <c r="O17" s="52"/>
      <c r="P17" s="52"/>
      <c r="Q17" s="15"/>
      <c r="R17" s="21"/>
      <c r="S17" s="14"/>
      <c r="T17" s="13"/>
      <c r="U17" s="13"/>
      <c r="V17" s="13"/>
      <c r="W17" s="35"/>
    </row>
    <row r="19" spans="2:23" x14ac:dyDescent="0.25">
      <c r="B19" s="37" t="s">
        <v>22</v>
      </c>
    </row>
    <row r="20" spans="2:23" x14ac:dyDescent="0.25">
      <c r="B20" s="38"/>
      <c r="C20" s="4" t="s">
        <v>23</v>
      </c>
    </row>
    <row r="21" spans="2:23" ht="16.5" x14ac:dyDescent="0.3">
      <c r="H21" s="49"/>
    </row>
    <row r="22" spans="2:23" ht="16.5" x14ac:dyDescent="0.3">
      <c r="H22" s="49"/>
    </row>
    <row r="23" spans="2:23" ht="16.5" x14ac:dyDescent="0.3">
      <c r="H23" s="49"/>
    </row>
    <row r="24" spans="2:23" ht="16.5" x14ac:dyDescent="0.3">
      <c r="H24" s="49"/>
    </row>
    <row r="25" spans="2:23" ht="16.5" x14ac:dyDescent="0.3">
      <c r="H25" s="49"/>
    </row>
    <row r="26" spans="2:23" ht="16.5" x14ac:dyDescent="0.3">
      <c r="H26" s="49"/>
    </row>
    <row r="27" spans="2:23" ht="16.5" x14ac:dyDescent="0.3">
      <c r="H27" s="49"/>
    </row>
    <row r="28" spans="2:23" ht="16.5" x14ac:dyDescent="0.3">
      <c r="H28" s="49"/>
    </row>
    <row r="29" spans="2:23" ht="16.5" x14ac:dyDescent="0.3">
      <c r="H29" s="49"/>
    </row>
    <row r="30" spans="2:23" ht="16.5" x14ac:dyDescent="0.3">
      <c r="H30" s="49"/>
    </row>
    <row r="31" spans="2:23" ht="16.5" x14ac:dyDescent="0.3">
      <c r="H31" s="49"/>
    </row>
  </sheetData>
  <mergeCells count="14">
    <mergeCell ref="A1:A11"/>
    <mergeCell ref="Q1:V1"/>
    <mergeCell ref="N2:P2"/>
    <mergeCell ref="E1:J1"/>
    <mergeCell ref="B2:D2"/>
    <mergeCell ref="M1:M11"/>
    <mergeCell ref="C13:C17"/>
    <mergeCell ref="D13:D17"/>
    <mergeCell ref="O13:O17"/>
    <mergeCell ref="P13:P17"/>
    <mergeCell ref="C4:C8"/>
    <mergeCell ref="D4:D8"/>
    <mergeCell ref="O4:O8"/>
    <mergeCell ref="P4:P8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Status xmlns="$ListId:Project Documents;">Vázlat</Status><Links xmlns="$ListId:Project Documents;">&lt;?xml version="1.0" encoding="UTF-8"?&gt;&lt;Result&gt;&lt;NewXML&gt;&lt;PWSLinkDataSet xmlns="http://schemas.microsoft.com/office/project/server/webservices/PWSLinkDataSet/" /&gt;&lt;/NewXML&gt;&lt;ProjectUID&gt;70a05a64-569d-4548-ae00-8a5c3366bd41&lt;/ProjectUID&gt;&lt;OldXML&gt;&lt;PWSLinkDataSet xmlns="http://schemas.microsoft.com/office/project/server/webservices/PWSLinkDataSet/" /&gt;&lt;/OldXML&gt;&lt;ItemType&gt;3&lt;/ItemType&gt;&lt;PSURL&gt;https://project.mvmh.hu/erbe&lt;/PSURL&gt;&lt;/Result&gt;</Links><Owner xmlns="$ListId:Project Documents;"><UserInfo><DisplayName></DisplayName><AccountId xsi:nil="true"></AccountId><AccountType/></UserInfo></Owner></documentManagement></p:properties>
</file>

<file path=customXml/item2.xml><?xml version="1.0" encoding="utf-8"?><ct:contentTypeSchema ct:_="" ma:_="" ma:contentTypeName="Projektwebhely-dokumentum" ma:contentTypeID="0x010100F1C08DCEF211AE4F8021E64C314350FA" ma:contentTypeVersion="0" ma:contentTypeDescription="" ma:contentTypeScope="" ma:versionID="87e61eedbe91f7f6565db417099e6cf9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21d43caec46cf8250fc3264050152af7" ns2:_="" xmlns:xsd="http://www.w3.org/2001/XMLSchema" xmlns:xs="http://www.w3.org/2001/XMLSchema" xmlns:p="http://schemas.microsoft.com/office/2006/metadata/properties" xmlns:ns2="$ListId:Project Documents;">
<xsd:import namespace="$ListId:Project Documents;"/>
<xsd:element name="properties">
<xsd:complexType>
<xsd:sequence>
<xsd:element name="documentManagement">
<xsd:complexType>
<xsd:all>
<xsd:element ref="ns2:Owner" minOccurs="0"/>
<xsd:element ref="ns2:Status" minOccurs="0"/>
<xsd:element ref="ns2:Links" minOccurs="0"/>
</xsd:all>
</xsd:complexType>
</xsd:element>
</xsd:sequence>
</xsd:complexType>
</xsd:element>
</xsd:schema>
<xsd:schema targetNamespace="$ListId:Project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Owner" ma:index="8" nillable="true" ma:displayName="Tulajdonos" ma:list="UserInfo" ma:internalName="Owner">
<xsd:complexType>
<xsd:complexContent>
<xsd:extension base="dms:User">
<xsd:sequence>
<xsd:element name="UserInfo" minOccurs="0" maxOccurs="unbounded">
<xsd:complexType>
<xsd:sequence>
<xsd:element name="DisplayName" type="xsd:string" minOccurs="0"/>
<xsd:element name="AccountId" type="dms:UserId" minOccurs="0" nillable="true"/>
<xsd:element name="AccountType" type="xsd:string" minOccurs="0"/>
</xsd:sequence>
</xsd:complexType>
</xsd:element>
</xsd:sequence>
</xsd:extension>
</xsd:complexContent>
</xsd:complexType>
</xsd:element>
<xsd:element name="Status" ma:index="9" nillable="true" ma:displayName="Állapot" ma:default="Vázlat" ma:internalName="Status">
<xsd:simpleType>
<xsd:restriction base="dms:Choice">
<xsd:enumeration value="Vázlat"/>
<xsd:enumeration value="Véleményezésre kész"/>
<xsd:enumeration value="Végleges"/>
</xsd:restriction>
</xsd:simpleType>
</xsd:element>
<xsd:element name="Links" ma:index="10" nillable="true" ma:displayName="Csatolások" ma:internalName="Links">
<xsd:simpleType>
<xsd:restriction base="dms:Unknown"/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0" ma:displayName="Tartalomtípus"/>
<xsd:element ref="dc:title" minOccurs="0" maxOccurs="1" ma:index="4" ma:displayName="Cím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2282FF-ED08-43F8-ADDB-E7864010F95B}"/>
</file>

<file path=customXml/itemProps2.xml><?xml version="1.0" encoding="utf-8"?>
<ds:datastoreItem xmlns:ds="http://schemas.openxmlformats.org/officeDocument/2006/customXml" ds:itemID="{A5C238D4-BF77-4BFE-8786-B98D8A3E51DE}"/>
</file>

<file path=customXml/itemProps3.xml><?xml version="1.0" encoding="utf-8"?>
<ds:datastoreItem xmlns:ds="http://schemas.openxmlformats.org/officeDocument/2006/customXml" ds:itemID="{EEF12FC3-3506-4C79-A2F5-3567F6FD73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Alapzaj korrekció</vt:lpstr>
    </vt:vector>
  </TitlesOfParts>
  <Company>MVM ERBE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Deák Zsuzsi</dc:creator>
  <cp:lastModifiedBy>Fehér Zsófia</cp:lastModifiedBy>
  <dcterms:created xsi:type="dcterms:W3CDTF">2010-05-25T11:58:41Z</dcterms:created>
  <dcterms:modified xsi:type="dcterms:W3CDTF">2014-10-16T11:27:35Z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0x010100F1C08DCEF211AE4F8021E64C314350FA</vt:lpwstr>
  </property>
</Properties>
</file>